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利益管理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8">
    <font>
      <name val="Calibri"/>
      <family val="2"/>
      <color theme="1"/>
      <sz val="11"/>
      <scheme val="minor"/>
    </font>
    <font>
      <name val="Noto Sans JP"/>
      <b val="1"/>
      <color rgb="001a1a2e"/>
      <sz val="14"/>
    </font>
    <font>
      <name val="Noto Sans JP"/>
      <color rgb="006B7280"/>
      <sz val="9"/>
    </font>
    <font>
      <name val="Noto Sans JP"/>
      <b val="1"/>
      <sz val="10"/>
    </font>
    <font>
      <name val="Noto Sans JP"/>
      <b val="1"/>
      <color rgb="006366F1"/>
      <sz val="12"/>
    </font>
    <font>
      <name val="Noto Sans JP"/>
      <b val="1"/>
      <color rgb="00FFFFFF"/>
      <sz val="10"/>
    </font>
    <font>
      <name val="Noto Sans JP"/>
      <sz val="10"/>
    </font>
    <font>
      <name val="Noto Sans JP"/>
      <b val="1"/>
      <color rgb="001a1a2e"/>
      <sz val="12"/>
    </font>
  </fonts>
  <fills count="5">
    <fill>
      <patternFill/>
    </fill>
    <fill>
      <patternFill patternType="gray125"/>
    </fill>
    <fill>
      <patternFill patternType="solid">
        <fgColor rgb="00EDE9FE"/>
        <bgColor rgb="00EDE9FE"/>
      </patternFill>
    </fill>
    <fill>
      <patternFill patternType="solid">
        <fgColor rgb="001a1a2e"/>
        <bgColor rgb="001a1a2e"/>
      </patternFill>
    </fill>
    <fill>
      <patternFill patternType="solid">
        <fgColor rgb="006366F1"/>
        <bgColor rgb="006366F1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0" fillId="2" borderId="0" pivotButton="0" quotePrefix="0" xfId="0"/>
    <xf numFmtId="9" fontId="4" fillId="2" borderId="0" pivotButton="0" quotePrefix="0" xfId="0"/>
    <xf numFmtId="0" fontId="2" fillId="2" borderId="0" pivotButton="0" quotePrefix="0" xfId="0"/>
    <xf numFmtId="0" fontId="5" fillId="3" borderId="1" applyAlignment="1" pivotButton="0" quotePrefix="0" xfId="0">
      <alignment horizontal="center" vertical="center" wrapText="1"/>
    </xf>
    <xf numFmtId="0" fontId="6" fillId="0" borderId="1" pivotButton="0" quotePrefix="0" xfId="0"/>
    <xf numFmtId="10" fontId="6" fillId="0" borderId="1" pivotButton="0" quotePrefix="0" xfId="0"/>
    <xf numFmtId="3" fontId="6" fillId="0" borderId="1" pivotButton="0" quotePrefix="0" xfId="0"/>
    <xf numFmtId="3" fontId="3" fillId="0" borderId="1" pivotButton="0" quotePrefix="0" xfId="0"/>
    <xf numFmtId="164" fontId="3" fillId="0" borderId="1" pivotButton="0" quotePrefix="0" xfId="0"/>
    <xf numFmtId="0" fontId="3" fillId="0" borderId="1" applyAlignment="1" pivotButton="0" quotePrefix="0" xfId="0">
      <alignment horizontal="center"/>
    </xf>
    <xf numFmtId="0" fontId="7" fillId="0" borderId="0" pivotButton="0" quotePrefix="0" xfId="0"/>
    <xf numFmtId="0" fontId="5" fillId="4" borderId="1" applyAlignment="1" pivotButton="0" quotePrefix="0" xfId="0">
      <alignment horizontal="center"/>
    </xf>
    <xf numFmtId="0" fontId="6" fillId="0" borderId="1" applyAlignment="1" pivotButton="0" quotePrefix="0" xfId="0">
      <alignment horizontal="center"/>
    </xf>
  </cellXfs>
  <cellStyles count="1">
    <cellStyle name="Normal" xfId="0" builtinId="0" hidden="0"/>
  </cellStyles>
  <dxfs count="4">
    <dxf>
      <font>
        <b val="1"/>
        <color rgb="0016A34A"/>
      </font>
      <fill>
        <patternFill patternType="solid">
          <fgColor rgb="00DCFCE7"/>
          <bgColor rgb="00DCFCE7"/>
        </patternFill>
      </fill>
    </dxf>
    <dxf>
      <font>
        <b val="1"/>
        <color rgb="00DC2626"/>
      </font>
      <fill>
        <patternFill patternType="solid">
          <fgColor rgb="00FEE2E2"/>
          <bgColor rgb="00FEE2E2"/>
        </patternFill>
      </fill>
    </dxf>
    <dxf>
      <font>
        <b val="1"/>
        <color rgb="0016A34A"/>
      </font>
    </dxf>
    <dxf>
      <font>
        <b val="1"/>
        <color rgb="00DC262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Q49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8" customWidth="1" min="1" max="1"/>
    <col width="14" customWidth="1" min="2" max="2"/>
    <col width="10" customWidth="1" min="3" max="3"/>
    <col width="12" customWidth="1" min="4" max="4"/>
    <col width="8" customWidth="1" min="5" max="5"/>
    <col width="6" customWidth="1" min="6" max="6"/>
    <col width="16" customWidth="1" min="7" max="7"/>
    <col width="12" customWidth="1" min="8" max="8"/>
    <col width="16" customWidth="1" min="9" max="9"/>
    <col width="16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0" customWidth="1" min="16" max="16"/>
    <col width="8" customWidth="1" min="17" max="17"/>
  </cols>
  <sheetData>
    <row r="1" ht="30" customHeight="1">
      <c r="A1" s="1" t="inlineStr">
        <is>
          <t>Shopee 越境EC 利益管理シート</t>
        </is>
      </c>
    </row>
    <row r="2">
      <c r="A2" s="2" t="inlineStr">
        <is>
          <t>autoshopee.net — 無料ツール群で出品を効率化</t>
        </is>
      </c>
    </row>
    <row r="4">
      <c r="A4" s="3" t="inlineStr">
        <is>
          <t>設定</t>
        </is>
      </c>
      <c r="B4" s="4" t="n"/>
      <c r="C4" s="4" t="n"/>
    </row>
    <row r="5">
      <c r="A5" s="4" t="inlineStr">
        <is>
          <t>目標利益率</t>
        </is>
      </c>
      <c r="B5" s="5" t="n">
        <v>0.2</v>
      </c>
      <c r="C5" s="6" t="inlineStr">
        <is>
          <t>← この値を変更すると判定列が自動更新されます</t>
        </is>
      </c>
    </row>
    <row r="7" ht="35" customHeight="1">
      <c r="A7" s="7" t="inlineStr">
        <is>
          <t>商品名</t>
        </is>
      </c>
      <c r="B7" s="7" t="inlineStr">
        <is>
          <t>仕入れ原価(円)</t>
        </is>
      </c>
      <c r="C7" s="7" t="inlineStr">
        <is>
          <t>重量(g)</t>
        </is>
      </c>
      <c r="D7" s="7" t="inlineStr">
        <is>
          <t>国内送料(円)</t>
        </is>
      </c>
      <c r="E7" s="7" t="inlineStr">
        <is>
          <t>出品国</t>
        </is>
      </c>
      <c r="F7" s="7" t="inlineStr">
        <is>
          <t>通貨</t>
        </is>
      </c>
      <c r="G7" s="7" t="inlineStr">
        <is>
          <t>販売価格(現地通貨)</t>
        </is>
      </c>
      <c r="H7" s="7" t="inlineStr">
        <is>
          <t>手数料率(%)</t>
        </is>
      </c>
      <c r="I7" s="7" t="inlineStr">
        <is>
          <t>SLS送料(現地通貨)</t>
        </is>
      </c>
      <c r="J7" s="7" t="inlineStr">
        <is>
          <t>為替レート(1通貨=円)</t>
        </is>
      </c>
      <c r="K7" s="7" t="inlineStr">
        <is>
          <t>売上(円換算)</t>
        </is>
      </c>
      <c r="L7" s="7" t="inlineStr">
        <is>
          <t>手数料(円)</t>
        </is>
      </c>
      <c r="M7" s="7" t="inlineStr">
        <is>
          <t>送料(円)</t>
        </is>
      </c>
      <c r="N7" s="7" t="inlineStr">
        <is>
          <t>原価合計(円)</t>
        </is>
      </c>
      <c r="O7" s="7" t="inlineStr">
        <is>
          <t>粗利益(円)</t>
        </is>
      </c>
      <c r="P7" s="7" t="inlineStr">
        <is>
          <t>利益率(%)</t>
        </is>
      </c>
      <c r="Q7" s="7" t="inlineStr">
        <is>
          <t>判定</t>
        </is>
      </c>
    </row>
    <row r="8">
      <c r="A8" s="8" t="inlineStr">
        <is>
          <t>サンプル商品A</t>
        </is>
      </c>
      <c r="B8" s="8" t="n">
        <v>1500</v>
      </c>
      <c r="C8" s="8" t="n">
        <v>200</v>
      </c>
      <c r="D8" s="8" t="n">
        <v>200</v>
      </c>
      <c r="E8" s="8" t="inlineStr">
        <is>
          <t>SG</t>
        </is>
      </c>
      <c r="F8" s="8" t="inlineStr">
        <is>
          <t>SGD</t>
        </is>
      </c>
      <c r="G8" s="8" t="n">
        <v>25.5</v>
      </c>
      <c r="H8" s="9" t="n">
        <v>0.1875</v>
      </c>
      <c r="I8" s="8" t="n">
        <v>2.46</v>
      </c>
      <c r="J8" s="8" t="n">
        <v>115</v>
      </c>
      <c r="K8" s="10">
        <f>ROUND(G8*J8,0)</f>
        <v/>
      </c>
      <c r="L8" s="10">
        <f>ROUND(K8*H8,0)</f>
        <v/>
      </c>
      <c r="M8" s="10">
        <f>ROUND(I8*J8,0)</f>
        <v/>
      </c>
      <c r="N8" s="10">
        <f>B8+D8</f>
        <v/>
      </c>
      <c r="O8" s="11">
        <f>K8-L8-M8-N8</f>
        <v/>
      </c>
      <c r="P8" s="12">
        <f>IF(K8=0,"",O8/K8)</f>
        <v/>
      </c>
      <c r="Q8" s="13">
        <f>IF(P8="","",IF(P8&gt;=$B$5,"OK","NG"))</f>
        <v/>
      </c>
    </row>
    <row r="9">
      <c r="A9" s="8" t="inlineStr">
        <is>
          <t>サンプル商品B</t>
        </is>
      </c>
      <c r="B9" s="8" t="n">
        <v>800</v>
      </c>
      <c r="C9" s="8" t="n">
        <v>100</v>
      </c>
      <c r="D9" s="8" t="n">
        <v>150</v>
      </c>
      <c r="E9" s="8" t="inlineStr">
        <is>
          <t>TW</t>
        </is>
      </c>
      <c r="F9" s="8" t="inlineStr">
        <is>
          <t>TWD</t>
        </is>
      </c>
      <c r="G9" s="8" t="n">
        <v>350</v>
      </c>
      <c r="H9" s="9" t="n">
        <v>0.2175</v>
      </c>
      <c r="I9" s="8" t="n">
        <v>36.7</v>
      </c>
      <c r="J9" s="8" t="n">
        <v>4.5</v>
      </c>
      <c r="K9" s="10">
        <f>ROUND(G9*J9,0)</f>
        <v/>
      </c>
      <c r="L9" s="10">
        <f>ROUND(K9*H9,0)</f>
        <v/>
      </c>
      <c r="M9" s="10">
        <f>ROUND(I9*J9,0)</f>
        <v/>
      </c>
      <c r="N9" s="10">
        <f>B9+D9</f>
        <v/>
      </c>
      <c r="O9" s="11">
        <f>K9-L9-M9-N9</f>
        <v/>
      </c>
      <c r="P9" s="12">
        <f>IF(K9=0,"",O9/K9)</f>
        <v/>
      </c>
      <c r="Q9" s="13">
        <f>IF(P9="","",IF(P9&gt;=$B$5,"OK","NG"))</f>
        <v/>
      </c>
    </row>
    <row r="10">
      <c r="A10" s="8" t="inlineStr">
        <is>
          <t>サンプル商品C</t>
        </is>
      </c>
      <c r="B10" s="8" t="n">
        <v>2000</v>
      </c>
      <c r="C10" s="8" t="n">
        <v>300</v>
      </c>
      <c r="D10" s="8" t="n">
        <v>300</v>
      </c>
      <c r="E10" s="8" t="inlineStr">
        <is>
          <t>MY</t>
        </is>
      </c>
      <c r="F10" s="8" t="inlineStr">
        <is>
          <t>MYR</t>
        </is>
      </c>
      <c r="G10" s="8" t="n">
        <v>55</v>
      </c>
      <c r="H10" s="9" t="n">
        <v>0.2295</v>
      </c>
      <c r="I10" s="8" t="n">
        <v>5.1</v>
      </c>
      <c r="J10" s="8" t="n">
        <v>32</v>
      </c>
      <c r="K10" s="10">
        <f>ROUND(G10*J10,0)</f>
        <v/>
      </c>
      <c r="L10" s="10">
        <f>ROUND(K10*H10,0)</f>
        <v/>
      </c>
      <c r="M10" s="10">
        <f>ROUND(I10*J10,0)</f>
        <v/>
      </c>
      <c r="N10" s="10">
        <f>B10+D10</f>
        <v/>
      </c>
      <c r="O10" s="11">
        <f>K10-L10-M10-N10</f>
        <v/>
      </c>
      <c r="P10" s="12">
        <f>IF(K10=0,"",O10/K10)</f>
        <v/>
      </c>
      <c r="Q10" s="13">
        <f>IF(P10="","",IF(P10&gt;=$B$5,"OK","NG"))</f>
        <v/>
      </c>
    </row>
    <row r="11">
      <c r="A11" s="8" t="inlineStr">
        <is>
          <t>サンプル商品D</t>
        </is>
      </c>
      <c r="B11" s="8" t="n">
        <v>1200</v>
      </c>
      <c r="C11" s="8" t="n">
        <v>150</v>
      </c>
      <c r="D11" s="8" t="n">
        <v>200</v>
      </c>
      <c r="E11" s="8" t="inlineStr">
        <is>
          <t>TH</t>
        </is>
      </c>
      <c r="F11" s="8" t="inlineStr">
        <is>
          <t>THB</t>
        </is>
      </c>
      <c r="G11" s="8" t="n">
        <v>680</v>
      </c>
      <c r="H11" s="9" t="n">
        <v>0.2006</v>
      </c>
      <c r="I11" s="8" t="n">
        <v>64</v>
      </c>
      <c r="J11" s="8" t="n">
        <v>4.2</v>
      </c>
      <c r="K11" s="10">
        <f>ROUND(G11*J11,0)</f>
        <v/>
      </c>
      <c r="L11" s="10">
        <f>ROUND(K11*H11,0)</f>
        <v/>
      </c>
      <c r="M11" s="10">
        <f>ROUND(I11*J11,0)</f>
        <v/>
      </c>
      <c r="N11" s="10">
        <f>B11+D11</f>
        <v/>
      </c>
      <c r="O11" s="11">
        <f>K11-L11-M11-N11</f>
        <v/>
      </c>
      <c r="P11" s="12">
        <f>IF(K11=0,"",O11/K11)</f>
        <v/>
      </c>
      <c r="Q11" s="13">
        <f>IF(P11="","",IF(P11&gt;=$B$5,"OK","NG"))</f>
        <v/>
      </c>
    </row>
    <row r="12">
      <c r="A12" s="8" t="inlineStr">
        <is>
          <t>サンプル商品E</t>
        </is>
      </c>
      <c r="B12" s="8" t="n">
        <v>500</v>
      </c>
      <c r="C12" s="8" t="n">
        <v>50</v>
      </c>
      <c r="D12" s="8" t="n">
        <v>100</v>
      </c>
      <c r="E12" s="8" t="inlineStr">
        <is>
          <t>PH</t>
        </is>
      </c>
      <c r="F12" s="8" t="inlineStr">
        <is>
          <t>PHP</t>
        </is>
      </c>
      <c r="G12" s="8" t="n">
        <v>300</v>
      </c>
      <c r="H12" s="9" t="n">
        <v>0.2378</v>
      </c>
      <c r="I12" s="8" t="n">
        <v>6</v>
      </c>
      <c r="J12" s="8" t="n">
        <v>2.5</v>
      </c>
      <c r="K12" s="10">
        <f>ROUND(G12*J12,0)</f>
        <v/>
      </c>
      <c r="L12" s="10">
        <f>ROUND(K12*H12,0)</f>
        <v/>
      </c>
      <c r="M12" s="10">
        <f>ROUND(I12*J12,0)</f>
        <v/>
      </c>
      <c r="N12" s="10">
        <f>B12+D12</f>
        <v/>
      </c>
      <c r="O12" s="11">
        <f>K12-L12-M12-N12</f>
        <v/>
      </c>
      <c r="P12" s="12">
        <f>IF(K12=0,"",O12/K12)</f>
        <v/>
      </c>
      <c r="Q12" s="13">
        <f>IF(P12="","",IF(P12&gt;=$B$5,"OK","NG"))</f>
        <v/>
      </c>
    </row>
    <row r="13">
      <c r="A13" s="8" t="n"/>
      <c r="B13" s="8" t="n"/>
      <c r="C13" s="8" t="n"/>
      <c r="D13" s="8" t="n"/>
      <c r="E13" s="8" t="n"/>
      <c r="F13" s="8" t="n"/>
      <c r="G13" s="8" t="n"/>
      <c r="H13" s="8" t="n"/>
      <c r="I13" s="8" t="n"/>
      <c r="J13" s="8" t="n"/>
      <c r="K13" s="10">
        <f>IF(G13="","",ROUND(G13*J13,0))</f>
        <v/>
      </c>
      <c r="L13" s="10">
        <f>IF(K13="","",ROUND(K13*H13,0))</f>
        <v/>
      </c>
      <c r="M13" s="10">
        <f>IF(I13="","",ROUND(I13*J13,0))</f>
        <v/>
      </c>
      <c r="N13" s="10">
        <f>IF(B13="","",B13+D13)</f>
        <v/>
      </c>
      <c r="O13" s="11">
        <f>IF(K13="","",K13-L13-M13-N13)</f>
        <v/>
      </c>
      <c r="P13" s="12">
        <f>IF(K13="","",IF(K13=0,"",O13/K13))</f>
        <v/>
      </c>
      <c r="Q13" s="13">
        <f>IF(P13="","",IF(P13&gt;=$B$5,"OK","NG"))</f>
        <v/>
      </c>
    </row>
    <row r="14">
      <c r="A14" s="8" t="n"/>
      <c r="B14" s="8" t="n"/>
      <c r="C14" s="8" t="n"/>
      <c r="D14" s="8" t="n"/>
      <c r="E14" s="8" t="n"/>
      <c r="F14" s="8" t="n"/>
      <c r="G14" s="8" t="n"/>
      <c r="H14" s="8" t="n"/>
      <c r="I14" s="8" t="n"/>
      <c r="J14" s="8" t="n"/>
      <c r="K14" s="10">
        <f>IF(G14="","",ROUND(G14*J14,0))</f>
        <v/>
      </c>
      <c r="L14" s="10">
        <f>IF(K14="","",ROUND(K14*H14,0))</f>
        <v/>
      </c>
      <c r="M14" s="10">
        <f>IF(I14="","",ROUND(I14*J14,0))</f>
        <v/>
      </c>
      <c r="N14" s="10">
        <f>IF(B14="","",B14+D14)</f>
        <v/>
      </c>
      <c r="O14" s="11">
        <f>IF(K14="","",K14-L14-M14-N14)</f>
        <v/>
      </c>
      <c r="P14" s="12">
        <f>IF(K14="","",IF(K14=0,"",O14/K14))</f>
        <v/>
      </c>
      <c r="Q14" s="13">
        <f>IF(P14="","",IF(P14&gt;=$B$5,"OK","NG"))</f>
        <v/>
      </c>
    </row>
    <row r="15">
      <c r="A15" s="8" t="n"/>
      <c r="B15" s="8" t="n"/>
      <c r="C15" s="8" t="n"/>
      <c r="D15" s="8" t="n"/>
      <c r="E15" s="8" t="n"/>
      <c r="F15" s="8" t="n"/>
      <c r="G15" s="8" t="n"/>
      <c r="H15" s="8" t="n"/>
      <c r="I15" s="8" t="n"/>
      <c r="J15" s="8" t="n"/>
      <c r="K15" s="10">
        <f>IF(G15="","",ROUND(G15*J15,0))</f>
        <v/>
      </c>
      <c r="L15" s="10">
        <f>IF(K15="","",ROUND(K15*H15,0))</f>
        <v/>
      </c>
      <c r="M15" s="10">
        <f>IF(I15="","",ROUND(I15*J15,0))</f>
        <v/>
      </c>
      <c r="N15" s="10">
        <f>IF(B15="","",B15+D15)</f>
        <v/>
      </c>
      <c r="O15" s="11">
        <f>IF(K15="","",K15-L15-M15-N15)</f>
        <v/>
      </c>
      <c r="P15" s="12">
        <f>IF(K15="","",IF(K15=0,"",O15/K15))</f>
        <v/>
      </c>
      <c r="Q15" s="13">
        <f>IF(P15="","",IF(P15&gt;=$B$5,"OK","NG"))</f>
        <v/>
      </c>
    </row>
    <row r="16">
      <c r="A16" s="8" t="n"/>
      <c r="B16" s="8" t="n"/>
      <c r="C16" s="8" t="n"/>
      <c r="D16" s="8" t="n"/>
      <c r="E16" s="8" t="n"/>
      <c r="F16" s="8" t="n"/>
      <c r="G16" s="8" t="n"/>
      <c r="H16" s="8" t="n"/>
      <c r="I16" s="8" t="n"/>
      <c r="J16" s="8" t="n"/>
      <c r="K16" s="10">
        <f>IF(G16="","",ROUND(G16*J16,0))</f>
        <v/>
      </c>
      <c r="L16" s="10">
        <f>IF(K16="","",ROUND(K16*H16,0))</f>
        <v/>
      </c>
      <c r="M16" s="10">
        <f>IF(I16="","",ROUND(I16*J16,0))</f>
        <v/>
      </c>
      <c r="N16" s="10">
        <f>IF(B16="","",B16+D16)</f>
        <v/>
      </c>
      <c r="O16" s="11">
        <f>IF(K16="","",K16-L16-M16-N16)</f>
        <v/>
      </c>
      <c r="P16" s="12">
        <f>IF(K16="","",IF(K16=0,"",O16/K16))</f>
        <v/>
      </c>
      <c r="Q16" s="13">
        <f>IF(P16="","",IF(P16&gt;=$B$5,"OK","NG"))</f>
        <v/>
      </c>
    </row>
    <row r="17">
      <c r="A17" s="8" t="n"/>
      <c r="B17" s="8" t="n"/>
      <c r="C17" s="8" t="n"/>
      <c r="D17" s="8" t="n"/>
      <c r="E17" s="8" t="n"/>
      <c r="F17" s="8" t="n"/>
      <c r="G17" s="8" t="n"/>
      <c r="H17" s="8" t="n"/>
      <c r="I17" s="8" t="n"/>
      <c r="J17" s="8" t="n"/>
      <c r="K17" s="10">
        <f>IF(G17="","",ROUND(G17*J17,0))</f>
        <v/>
      </c>
      <c r="L17" s="10">
        <f>IF(K17="","",ROUND(K17*H17,0))</f>
        <v/>
      </c>
      <c r="M17" s="10">
        <f>IF(I17="","",ROUND(I17*J17,0))</f>
        <v/>
      </c>
      <c r="N17" s="10">
        <f>IF(B17="","",B17+D17)</f>
        <v/>
      </c>
      <c r="O17" s="11">
        <f>IF(K17="","",K17-L17-M17-N17)</f>
        <v/>
      </c>
      <c r="P17" s="12">
        <f>IF(K17="","",IF(K17=0,"",O17/K17))</f>
        <v/>
      </c>
      <c r="Q17" s="13">
        <f>IF(P17="","",IF(P17&gt;=$B$5,"OK","NG"))</f>
        <v/>
      </c>
    </row>
    <row r="18">
      <c r="A18" s="8" t="n"/>
      <c r="B18" s="8" t="n"/>
      <c r="C18" s="8" t="n"/>
      <c r="D18" s="8" t="n"/>
      <c r="E18" s="8" t="n"/>
      <c r="F18" s="8" t="n"/>
      <c r="G18" s="8" t="n"/>
      <c r="H18" s="8" t="n"/>
      <c r="I18" s="8" t="n"/>
      <c r="J18" s="8" t="n"/>
      <c r="K18" s="10">
        <f>IF(G18="","",ROUND(G18*J18,0))</f>
        <v/>
      </c>
      <c r="L18" s="10">
        <f>IF(K18="","",ROUND(K18*H18,0))</f>
        <v/>
      </c>
      <c r="M18" s="10">
        <f>IF(I18="","",ROUND(I18*J18,0))</f>
        <v/>
      </c>
      <c r="N18" s="10">
        <f>IF(B18="","",B18+D18)</f>
        <v/>
      </c>
      <c r="O18" s="11">
        <f>IF(K18="","",K18-L18-M18-N18)</f>
        <v/>
      </c>
      <c r="P18" s="12">
        <f>IF(K18="","",IF(K18=0,"",O18/K18))</f>
        <v/>
      </c>
      <c r="Q18" s="13">
        <f>IF(P18="","",IF(P18&gt;=$B$5,"OK","NG"))</f>
        <v/>
      </c>
    </row>
    <row r="19">
      <c r="A19" s="8" t="n"/>
      <c r="B19" s="8" t="n"/>
      <c r="C19" s="8" t="n"/>
      <c r="D19" s="8" t="n"/>
      <c r="E19" s="8" t="n"/>
      <c r="F19" s="8" t="n"/>
      <c r="G19" s="8" t="n"/>
      <c r="H19" s="8" t="n"/>
      <c r="I19" s="8" t="n"/>
      <c r="J19" s="8" t="n"/>
      <c r="K19" s="10">
        <f>IF(G19="","",ROUND(G19*J19,0))</f>
        <v/>
      </c>
      <c r="L19" s="10">
        <f>IF(K19="","",ROUND(K19*H19,0))</f>
        <v/>
      </c>
      <c r="M19" s="10">
        <f>IF(I19="","",ROUND(I19*J19,0))</f>
        <v/>
      </c>
      <c r="N19" s="10">
        <f>IF(B19="","",B19+D19)</f>
        <v/>
      </c>
      <c r="O19" s="11">
        <f>IF(K19="","",K19-L19-M19-N19)</f>
        <v/>
      </c>
      <c r="P19" s="12">
        <f>IF(K19="","",IF(K19=0,"",O19/K19))</f>
        <v/>
      </c>
      <c r="Q19" s="13">
        <f>IF(P19="","",IF(P19&gt;=$B$5,"OK","NG"))</f>
        <v/>
      </c>
    </row>
    <row r="20">
      <c r="A20" s="8" t="n"/>
      <c r="B20" s="8" t="n"/>
      <c r="C20" s="8" t="n"/>
      <c r="D20" s="8" t="n"/>
      <c r="E20" s="8" t="n"/>
      <c r="F20" s="8" t="n"/>
      <c r="G20" s="8" t="n"/>
      <c r="H20" s="8" t="n"/>
      <c r="I20" s="8" t="n"/>
      <c r="J20" s="8" t="n"/>
      <c r="K20" s="10">
        <f>IF(G20="","",ROUND(G20*J20,0))</f>
        <v/>
      </c>
      <c r="L20" s="10">
        <f>IF(K20="","",ROUND(K20*H20,0))</f>
        <v/>
      </c>
      <c r="M20" s="10">
        <f>IF(I20="","",ROUND(I20*J20,0))</f>
        <v/>
      </c>
      <c r="N20" s="10">
        <f>IF(B20="","",B20+D20)</f>
        <v/>
      </c>
      <c r="O20" s="11">
        <f>IF(K20="","",K20-L20-M20-N20)</f>
        <v/>
      </c>
      <c r="P20" s="12">
        <f>IF(K20="","",IF(K20=0,"",O20/K20))</f>
        <v/>
      </c>
      <c r="Q20" s="13">
        <f>IF(P20="","",IF(P20&gt;=$B$5,"OK","NG"))</f>
        <v/>
      </c>
    </row>
    <row r="21">
      <c r="A21" s="8" t="n"/>
      <c r="B21" s="8" t="n"/>
      <c r="C21" s="8" t="n"/>
      <c r="D21" s="8" t="n"/>
      <c r="E21" s="8" t="n"/>
      <c r="F21" s="8" t="n"/>
      <c r="G21" s="8" t="n"/>
      <c r="H21" s="8" t="n"/>
      <c r="I21" s="8" t="n"/>
      <c r="J21" s="8" t="n"/>
      <c r="K21" s="10">
        <f>IF(G21="","",ROUND(G21*J21,0))</f>
        <v/>
      </c>
      <c r="L21" s="10">
        <f>IF(K21="","",ROUND(K21*H21,0))</f>
        <v/>
      </c>
      <c r="M21" s="10">
        <f>IF(I21="","",ROUND(I21*J21,0))</f>
        <v/>
      </c>
      <c r="N21" s="10">
        <f>IF(B21="","",B21+D21)</f>
        <v/>
      </c>
      <c r="O21" s="11">
        <f>IF(K21="","",K21-L21-M21-N21)</f>
        <v/>
      </c>
      <c r="P21" s="12">
        <f>IF(K21="","",IF(K21=0,"",O21/K21))</f>
        <v/>
      </c>
      <c r="Q21" s="13">
        <f>IF(P21="","",IF(P21&gt;=$B$5,"OK","NG"))</f>
        <v/>
      </c>
    </row>
    <row r="22">
      <c r="A22" s="8" t="n"/>
      <c r="B22" s="8" t="n"/>
      <c r="C22" s="8" t="n"/>
      <c r="D22" s="8" t="n"/>
      <c r="E22" s="8" t="n"/>
      <c r="F22" s="8" t="n"/>
      <c r="G22" s="8" t="n"/>
      <c r="H22" s="8" t="n"/>
      <c r="I22" s="8" t="n"/>
      <c r="J22" s="8" t="n"/>
      <c r="K22" s="10">
        <f>IF(G22="","",ROUND(G22*J22,0))</f>
        <v/>
      </c>
      <c r="L22" s="10">
        <f>IF(K22="","",ROUND(K22*H22,0))</f>
        <v/>
      </c>
      <c r="M22" s="10">
        <f>IF(I22="","",ROUND(I22*J22,0))</f>
        <v/>
      </c>
      <c r="N22" s="10">
        <f>IF(B22="","",B22+D22)</f>
        <v/>
      </c>
      <c r="O22" s="11">
        <f>IF(K22="","",K22-L22-M22-N22)</f>
        <v/>
      </c>
      <c r="P22" s="12">
        <f>IF(K22="","",IF(K22=0,"",O22/K22))</f>
        <v/>
      </c>
      <c r="Q22" s="13">
        <f>IF(P22="","",IF(P22&gt;=$B$5,"OK","NG"))</f>
        <v/>
      </c>
    </row>
    <row r="23">
      <c r="A23" s="8" t="n"/>
      <c r="B23" s="8" t="n"/>
      <c r="C23" s="8" t="n"/>
      <c r="D23" s="8" t="n"/>
      <c r="E23" s="8" t="n"/>
      <c r="F23" s="8" t="n"/>
      <c r="G23" s="8" t="n"/>
      <c r="H23" s="8" t="n"/>
      <c r="I23" s="8" t="n"/>
      <c r="J23" s="8" t="n"/>
      <c r="K23" s="10">
        <f>IF(G23="","",ROUND(G23*J23,0))</f>
        <v/>
      </c>
      <c r="L23" s="10">
        <f>IF(K23="","",ROUND(K23*H23,0))</f>
        <v/>
      </c>
      <c r="M23" s="10">
        <f>IF(I23="","",ROUND(I23*J23,0))</f>
        <v/>
      </c>
      <c r="N23" s="10">
        <f>IF(B23="","",B23+D23)</f>
        <v/>
      </c>
      <c r="O23" s="11">
        <f>IF(K23="","",K23-L23-M23-N23)</f>
        <v/>
      </c>
      <c r="P23" s="12">
        <f>IF(K23="","",IF(K23=0,"",O23/K23))</f>
        <v/>
      </c>
      <c r="Q23" s="13">
        <f>IF(P23="","",IF(P23&gt;=$B$5,"OK","NG"))</f>
        <v/>
      </c>
    </row>
    <row r="24">
      <c r="A24" s="8" t="n"/>
      <c r="B24" s="8" t="n"/>
      <c r="C24" s="8" t="n"/>
      <c r="D24" s="8" t="n"/>
      <c r="E24" s="8" t="n"/>
      <c r="F24" s="8" t="n"/>
      <c r="G24" s="8" t="n"/>
      <c r="H24" s="8" t="n"/>
      <c r="I24" s="8" t="n"/>
      <c r="J24" s="8" t="n"/>
      <c r="K24" s="10">
        <f>IF(G24="","",ROUND(G24*J24,0))</f>
        <v/>
      </c>
      <c r="L24" s="10">
        <f>IF(K24="","",ROUND(K24*H24,0))</f>
        <v/>
      </c>
      <c r="M24" s="10">
        <f>IF(I24="","",ROUND(I24*J24,0))</f>
        <v/>
      </c>
      <c r="N24" s="10">
        <f>IF(B24="","",B24+D24)</f>
        <v/>
      </c>
      <c r="O24" s="11">
        <f>IF(K24="","",K24-L24-M24-N24)</f>
        <v/>
      </c>
      <c r="P24" s="12">
        <f>IF(K24="","",IF(K24=0,"",O24/K24))</f>
        <v/>
      </c>
      <c r="Q24" s="13">
        <f>IF(P24="","",IF(P24&gt;=$B$5,"OK","NG"))</f>
        <v/>
      </c>
    </row>
    <row r="25">
      <c r="A25" s="8" t="n"/>
      <c r="B25" s="8" t="n"/>
      <c r="C25" s="8" t="n"/>
      <c r="D25" s="8" t="n"/>
      <c r="E25" s="8" t="n"/>
      <c r="F25" s="8" t="n"/>
      <c r="G25" s="8" t="n"/>
      <c r="H25" s="8" t="n"/>
      <c r="I25" s="8" t="n"/>
      <c r="J25" s="8" t="n"/>
      <c r="K25" s="10">
        <f>IF(G25="","",ROUND(G25*J25,0))</f>
        <v/>
      </c>
      <c r="L25" s="10">
        <f>IF(K25="","",ROUND(K25*H25,0))</f>
        <v/>
      </c>
      <c r="M25" s="10">
        <f>IF(I25="","",ROUND(I25*J25,0))</f>
        <v/>
      </c>
      <c r="N25" s="10">
        <f>IF(B25="","",B25+D25)</f>
        <v/>
      </c>
      <c r="O25" s="11">
        <f>IF(K25="","",K25-L25-M25-N25)</f>
        <v/>
      </c>
      <c r="P25" s="12">
        <f>IF(K25="","",IF(K25=0,"",O25/K25))</f>
        <v/>
      </c>
      <c r="Q25" s="13">
        <f>IF(P25="","",IF(P25&gt;=$B$5,"OK","NG"))</f>
        <v/>
      </c>
    </row>
    <row r="26">
      <c r="A26" s="8" t="n"/>
      <c r="B26" s="8" t="n"/>
      <c r="C26" s="8" t="n"/>
      <c r="D26" s="8" t="n"/>
      <c r="E26" s="8" t="n"/>
      <c r="F26" s="8" t="n"/>
      <c r="G26" s="8" t="n"/>
      <c r="H26" s="8" t="n"/>
      <c r="I26" s="8" t="n"/>
      <c r="J26" s="8" t="n"/>
      <c r="K26" s="10">
        <f>IF(G26="","",ROUND(G26*J26,0))</f>
        <v/>
      </c>
      <c r="L26" s="10">
        <f>IF(K26="","",ROUND(K26*H26,0))</f>
        <v/>
      </c>
      <c r="M26" s="10">
        <f>IF(I26="","",ROUND(I26*J26,0))</f>
        <v/>
      </c>
      <c r="N26" s="10">
        <f>IF(B26="","",B26+D26)</f>
        <v/>
      </c>
      <c r="O26" s="11">
        <f>IF(K26="","",K26-L26-M26-N26)</f>
        <v/>
      </c>
      <c r="P26" s="12">
        <f>IF(K26="","",IF(K26=0,"",O26/K26))</f>
        <v/>
      </c>
      <c r="Q26" s="13">
        <f>IF(P26="","",IF(P26&gt;=$B$5,"OK","NG"))</f>
        <v/>
      </c>
    </row>
    <row r="27">
      <c r="A27" s="8" t="n"/>
      <c r="B27" s="8" t="n"/>
      <c r="C27" s="8" t="n"/>
      <c r="D27" s="8" t="n"/>
      <c r="E27" s="8" t="n"/>
      <c r="F27" s="8" t="n"/>
      <c r="G27" s="8" t="n"/>
      <c r="H27" s="8" t="n"/>
      <c r="I27" s="8" t="n"/>
      <c r="J27" s="8" t="n"/>
      <c r="K27" s="10">
        <f>IF(G27="","",ROUND(G27*J27,0))</f>
        <v/>
      </c>
      <c r="L27" s="10">
        <f>IF(K27="","",ROUND(K27*H27,0))</f>
        <v/>
      </c>
      <c r="M27" s="10">
        <f>IF(I27="","",ROUND(I27*J27,0))</f>
        <v/>
      </c>
      <c r="N27" s="10">
        <f>IF(B27="","",B27+D27)</f>
        <v/>
      </c>
      <c r="O27" s="11">
        <f>IF(K27="","",K27-L27-M27-N27)</f>
        <v/>
      </c>
      <c r="P27" s="12">
        <f>IF(K27="","",IF(K27=0,"",O27/K27))</f>
        <v/>
      </c>
      <c r="Q27" s="13">
        <f>IF(P27="","",IF(P27&gt;=$B$5,"OK","NG"))</f>
        <v/>
      </c>
    </row>
    <row r="30">
      <c r="A30" s="14" t="inlineStr">
        <is>
          <t>手数料率リファレンス（2026年4月時点）</t>
        </is>
      </c>
    </row>
    <row r="31">
      <c r="A31" s="15" t="inlineStr">
        <is>
          <t>国</t>
        </is>
      </c>
      <c r="B31" s="15" t="inlineStr">
        <is>
          <t>コード</t>
        </is>
      </c>
      <c r="C31" s="15" t="inlineStr">
        <is>
          <t>通貨</t>
        </is>
      </c>
      <c r="D31" s="15" t="inlineStr">
        <is>
          <t>販売手数料</t>
        </is>
      </c>
      <c r="E31" s="15" t="inlineStr">
        <is>
          <t>取引手数料</t>
        </is>
      </c>
      <c r="F31" s="15" t="inlineStr">
        <is>
          <t>その他</t>
        </is>
      </c>
      <c r="G31" s="15" t="inlineStr">
        <is>
          <t>合計</t>
        </is>
      </c>
    </row>
    <row r="32">
      <c r="A32" s="8" t="inlineStr">
        <is>
          <t>シンガポール</t>
        </is>
      </c>
      <c r="B32" s="8" t="inlineStr">
        <is>
          <t>SG</t>
        </is>
      </c>
      <c r="C32" s="8" t="inlineStr">
        <is>
          <t>SGD</t>
        </is>
      </c>
      <c r="D32" s="16" t="inlineStr">
        <is>
          <t>15.75%</t>
        </is>
      </c>
      <c r="E32" s="16" t="inlineStr">
        <is>
          <t>3.00%</t>
        </is>
      </c>
      <c r="F32" s="16" t="inlineStr">
        <is>
          <t>-</t>
        </is>
      </c>
      <c r="G32" s="16" t="inlineStr">
        <is>
          <t>18.75%</t>
        </is>
      </c>
    </row>
    <row r="33">
      <c r="A33" s="8" t="inlineStr">
        <is>
          <t>台湾</t>
        </is>
      </c>
      <c r="B33" s="8" t="inlineStr">
        <is>
          <t>TW</t>
        </is>
      </c>
      <c r="C33" s="8" t="inlineStr">
        <is>
          <t>TWD</t>
        </is>
      </c>
      <c r="D33" s="16" t="inlineStr">
        <is>
          <t>12.75%</t>
        </is>
      </c>
      <c r="E33" s="16" t="inlineStr">
        <is>
          <t>2.00%</t>
        </is>
      </c>
      <c r="F33" s="16" t="inlineStr">
        <is>
          <t>FSS 3% + CCB 4%</t>
        </is>
      </c>
      <c r="G33" s="16" t="inlineStr">
        <is>
          <t>21.75%</t>
        </is>
      </c>
    </row>
    <row r="34">
      <c r="A34" s="8" t="inlineStr">
        <is>
          <t>マレーシア</t>
        </is>
      </c>
      <c r="B34" s="8" t="inlineStr">
        <is>
          <t>MY</t>
        </is>
      </c>
      <c r="C34" s="8" t="inlineStr">
        <is>
          <t>MYR</t>
        </is>
      </c>
      <c r="D34" s="16" t="inlineStr">
        <is>
          <t>19.17%</t>
        </is>
      </c>
      <c r="E34" s="16" t="inlineStr">
        <is>
          <t>3.78%</t>
        </is>
      </c>
      <c r="F34" s="16" t="inlineStr">
        <is>
          <t>-</t>
        </is>
      </c>
      <c r="G34" s="16" t="inlineStr">
        <is>
          <t>22.95%</t>
        </is>
      </c>
    </row>
    <row r="35">
      <c r="A35" s="8" t="inlineStr">
        <is>
          <t>タイ</t>
        </is>
      </c>
      <c r="B35" s="8" t="inlineStr">
        <is>
          <t>TH</t>
        </is>
      </c>
      <c r="C35" s="8" t="inlineStr">
        <is>
          <t>THB</t>
        </is>
      </c>
      <c r="D35" s="16" t="inlineStr">
        <is>
          <t>16.85%</t>
        </is>
      </c>
      <c r="E35" s="16" t="inlineStr">
        <is>
          <t>3.21%</t>
        </is>
      </c>
      <c r="F35" s="16" t="inlineStr">
        <is>
          <t>-</t>
        </is>
      </c>
      <c r="G35" s="16" t="inlineStr">
        <is>
          <t>20.06%</t>
        </is>
      </c>
    </row>
    <row r="36">
      <c r="A36" s="8" t="inlineStr">
        <is>
          <t>フィリピン</t>
        </is>
      </c>
      <c r="B36" s="8" t="inlineStr">
        <is>
          <t>PH</t>
        </is>
      </c>
      <c r="C36" s="8" t="inlineStr">
        <is>
          <t>PHP</t>
        </is>
      </c>
      <c r="D36" s="16" t="inlineStr">
        <is>
          <t>9.58%</t>
        </is>
      </c>
      <c r="E36" s="16" t="inlineStr">
        <is>
          <t>2.24%</t>
        </is>
      </c>
      <c r="F36" s="16" t="inlineStr">
        <is>
          <t>CCB 3.36% + MDV 3% + 送料5.6%</t>
        </is>
      </c>
      <c r="G36" s="16" t="inlineStr">
        <is>
          <t>23.78%</t>
        </is>
      </c>
    </row>
    <row r="37">
      <c r="A37" s="8" t="inlineStr">
        <is>
          <t>ベトナム</t>
        </is>
      </c>
      <c r="B37" s="8" t="inlineStr">
        <is>
          <t>VN</t>
        </is>
      </c>
      <c r="C37" s="8" t="inlineStr">
        <is>
          <t>VND</t>
        </is>
      </c>
      <c r="D37" s="16" t="inlineStr">
        <is>
          <t>14.06%</t>
        </is>
      </c>
      <c r="E37" s="16" t="inlineStr">
        <is>
          <t>5.40%</t>
        </is>
      </c>
      <c r="F37" s="16" t="inlineStr">
        <is>
          <t>CCB 2.16%</t>
        </is>
      </c>
      <c r="G37" s="16" t="inlineStr">
        <is>
          <t>21.62%</t>
        </is>
      </c>
    </row>
    <row r="38">
      <c r="A38" s="8" t="inlineStr">
        <is>
          <t>ブラジル</t>
        </is>
      </c>
      <c r="B38" s="8" t="inlineStr">
        <is>
          <t>BR</t>
        </is>
      </c>
      <c r="C38" s="8" t="inlineStr">
        <is>
          <t>BRL</t>
        </is>
      </c>
      <c r="D38" s="16" t="inlineStr">
        <is>
          <t>7.75%</t>
        </is>
      </c>
      <c r="E38" s="16" t="inlineStr">
        <is>
          <t>2.00%</t>
        </is>
      </c>
      <c r="F38" s="16" t="inlineStr">
        <is>
          <t>FSS 6%</t>
        </is>
      </c>
      <c r="G38" s="16" t="inlineStr">
        <is>
          <t>15.75%</t>
        </is>
      </c>
    </row>
    <row r="41">
      <c r="A41" s="14" t="inlineStr">
        <is>
          <t>使い方</t>
        </is>
      </c>
    </row>
    <row r="42">
      <c r="A42" s="2" t="inlineStr">
        <is>
          <t>1. 行8以降に商品名・仕入れ原価・重量・国内送料を入力</t>
        </is>
      </c>
    </row>
    <row r="43">
      <c r="A43" s="2" t="inlineStr">
        <is>
          <t>2. 出品国・通貨・販売価格(現地通貨)・手数料率・SLS送料を入力（手数料率は上の参照表からコピー）</t>
        </is>
      </c>
    </row>
    <row r="44">
      <c r="A44" s="2" t="inlineStr">
        <is>
          <t>3. 為替レートはGoogleで「SGD JPY」等と検索して最新値を入力</t>
        </is>
      </c>
    </row>
    <row r="45">
      <c r="A45" s="2" t="inlineStr">
        <is>
          <t>4. 売上・手数料・送料・粗利益・利益率・判定は自動計算されます</t>
        </is>
      </c>
    </row>
    <row r="46">
      <c r="A46" s="2" t="inlineStr">
        <is>
          <t>5. 判定: B5セルの目標利益率以上なら「OK」、未満なら「NG」</t>
        </is>
      </c>
    </row>
    <row r="47">
      <c r="A47" s="2" t="inlineStr"/>
    </row>
    <row r="48">
      <c r="A48" s="2" t="inlineStr">
        <is>
          <t>より正確な計算には → https://calc.autoshopee.net</t>
        </is>
      </c>
    </row>
    <row r="49">
      <c r="A49" s="2" t="inlineStr">
        <is>
          <t>出品データの自動生成 → https://autoshopee.net</t>
        </is>
      </c>
    </row>
  </sheetData>
  <mergeCells count="4">
    <mergeCell ref="A41:G41"/>
    <mergeCell ref="A1:P1"/>
    <mergeCell ref="A30:G30"/>
    <mergeCell ref="A2:P2"/>
  </mergeCells>
  <conditionalFormatting sqref="Q8:Q27">
    <cfRule type="cellIs" priority="1" operator="equal" dxfId="0">
      <formula>"OK"</formula>
    </cfRule>
    <cfRule type="cellIs" priority="2" operator="equal" dxfId="1">
      <formula>"NG"</formula>
    </cfRule>
  </conditionalFormatting>
  <conditionalFormatting sqref="O8:O27">
    <cfRule type="cellIs" priority="3" operator="greaterThan" dxfId="2">
      <formula>0</formula>
    </cfRule>
    <cfRule type="cellIs" priority="4" operator="lessThan" dxfId="3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2026-04-05T18:18:49Z</dcterms:created>
  <dcterms:modified xmlns:dcterms="http://purl.org/dc/terms/" xmlns:xsi="http://www.w3.org/2001/XMLSchema-instance" xsi:type="dcterms:W3CDTF">2026-04-05T18:18:49Z</dcterms:modified>
</cp:coreProperties>
</file>